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1\Documents\"/>
    </mc:Choice>
  </mc:AlternateContent>
  <bookViews>
    <workbookView xWindow="0" yWindow="0" windowWidth="19200" windowHeight="7650" activeTab="2"/>
  </bookViews>
  <sheets>
    <sheet name="FLOROVIVAISTI" sheetId="1" r:id="rId1"/>
    <sheet name="AGRICOLI" sheetId="2" r:id="rId2"/>
    <sheet name="ENTI ED ISTITUTI DI RICERCA" sheetId="3" r:id="rId3"/>
  </sheets>
  <calcPr calcId="162913"/>
</workbook>
</file>

<file path=xl/calcChain.xml><?xml version="1.0" encoding="utf-8"?>
<calcChain xmlns="http://schemas.openxmlformats.org/spreadsheetml/2006/main">
  <c r="F19" i="3" l="1"/>
  <c r="F20" i="3"/>
  <c r="G20" i="3" s="1"/>
  <c r="F21" i="3"/>
  <c r="G21" i="3" s="1"/>
  <c r="F18" i="3"/>
  <c r="I11" i="3"/>
  <c r="I12" i="3"/>
  <c r="J12" i="3" s="1"/>
  <c r="I13" i="3"/>
  <c r="J13" i="3" s="1"/>
  <c r="I10" i="3"/>
  <c r="J10" i="3" s="1"/>
  <c r="M10" i="3" s="1"/>
  <c r="F4" i="3"/>
  <c r="F5" i="3"/>
  <c r="F6" i="3"/>
  <c r="F3" i="3"/>
  <c r="G3" i="3" s="1"/>
  <c r="F31" i="2"/>
  <c r="F32" i="2"/>
  <c r="G32" i="2" s="1"/>
  <c r="F33" i="2"/>
  <c r="F34" i="2"/>
  <c r="G34" i="2" s="1"/>
  <c r="F35" i="2"/>
  <c r="F30" i="2"/>
  <c r="I14" i="2"/>
  <c r="I15" i="2"/>
  <c r="J15" i="2" s="1"/>
  <c r="I16" i="2"/>
  <c r="I17" i="2"/>
  <c r="I18" i="2"/>
  <c r="I13" i="2"/>
  <c r="J13" i="2" s="1"/>
  <c r="F4" i="2"/>
  <c r="F5" i="2"/>
  <c r="G5" i="2" s="1"/>
  <c r="F6" i="2"/>
  <c r="G6" i="2" s="1"/>
  <c r="F7" i="2"/>
  <c r="G7" i="2" s="1"/>
  <c r="F8" i="2"/>
  <c r="F3" i="2"/>
  <c r="F25" i="1"/>
  <c r="F26" i="1"/>
  <c r="G26" i="1" s="1"/>
  <c r="F27" i="1"/>
  <c r="F28" i="1"/>
  <c r="F24" i="1"/>
  <c r="I16" i="1"/>
  <c r="J16" i="1" s="1"/>
  <c r="I17" i="1"/>
  <c r="I18" i="1"/>
  <c r="I19" i="1"/>
  <c r="J19" i="1" s="1"/>
  <c r="I15" i="1"/>
  <c r="J11" i="3"/>
  <c r="M11" i="3" s="1"/>
  <c r="G4" i="3"/>
  <c r="G5" i="3"/>
  <c r="G6" i="3"/>
  <c r="G19" i="3"/>
  <c r="G18" i="3"/>
  <c r="H11" i="3"/>
  <c r="H12" i="3"/>
  <c r="H13" i="3"/>
  <c r="H10" i="3"/>
  <c r="G11" i="3"/>
  <c r="F11" i="3"/>
  <c r="F12" i="3"/>
  <c r="G12" i="3" s="1"/>
  <c r="F13" i="3"/>
  <c r="G13" i="3" s="1"/>
  <c r="F10" i="3"/>
  <c r="G10" i="3" s="1"/>
  <c r="K14" i="2"/>
  <c r="J14" i="2"/>
  <c r="J16" i="2"/>
  <c r="M16" i="2" s="1"/>
  <c r="J17" i="2"/>
  <c r="K17" i="2" s="1"/>
  <c r="J18" i="2"/>
  <c r="G4" i="2"/>
  <c r="G8" i="2"/>
  <c r="G3" i="2"/>
  <c r="G31" i="2"/>
  <c r="G33" i="2"/>
  <c r="G35" i="2"/>
  <c r="G30" i="2"/>
  <c r="G25" i="1"/>
  <c r="G27" i="1"/>
  <c r="G28" i="1"/>
  <c r="G24" i="1"/>
  <c r="J17" i="1"/>
  <c r="K17" i="1" s="1"/>
  <c r="J18" i="1"/>
  <c r="J15" i="1"/>
  <c r="F4" i="1"/>
  <c r="G4" i="1" s="1"/>
  <c r="F5" i="1"/>
  <c r="G5" i="1" s="1"/>
  <c r="F6" i="1"/>
  <c r="G6" i="1" s="1"/>
  <c r="F7" i="1"/>
  <c r="G7" i="1" s="1"/>
  <c r="F3" i="1"/>
  <c r="G3" i="1" s="1"/>
  <c r="M16" i="1" l="1"/>
  <c r="K16" i="1"/>
  <c r="L16" i="1" s="1"/>
  <c r="L13" i="2"/>
  <c r="K13" i="2"/>
  <c r="M13" i="2"/>
  <c r="K15" i="1"/>
  <c r="L15" i="1" s="1"/>
  <c r="K18" i="1"/>
  <c r="L18" i="1" s="1"/>
  <c r="M15" i="1"/>
  <c r="L14" i="2"/>
  <c r="M18" i="2"/>
  <c r="K18" i="2"/>
  <c r="L18" i="2" s="1"/>
  <c r="M14" i="2"/>
  <c r="K12" i="3"/>
  <c r="L12" i="3" s="1"/>
  <c r="M12" i="3"/>
  <c r="K13" i="3"/>
  <c r="L13" i="3" s="1"/>
  <c r="M13" i="3"/>
  <c r="K11" i="3"/>
  <c r="L11" i="3" s="1"/>
  <c r="K10" i="3"/>
  <c r="L10" i="3"/>
  <c r="M15" i="2"/>
  <c r="K15" i="2"/>
  <c r="L15" i="2" s="1"/>
  <c r="M17" i="2"/>
  <c r="K16" i="2"/>
  <c r="L16" i="2" s="1"/>
  <c r="L17" i="2"/>
  <c r="M19" i="1"/>
  <c r="K19" i="1"/>
  <c r="L19" i="1" s="1"/>
  <c r="M17" i="1"/>
  <c r="L17" i="1"/>
  <c r="M18" i="1"/>
</calcChain>
</file>

<file path=xl/sharedStrings.xml><?xml version="1.0" encoding="utf-8"?>
<sst xmlns="http://schemas.openxmlformats.org/spreadsheetml/2006/main" count="160" uniqueCount="45">
  <si>
    <t>AREA</t>
  </si>
  <si>
    <t>QUALIFICA</t>
  </si>
  <si>
    <t>LIVELLO</t>
  </si>
  <si>
    <t>Parametro</t>
  </si>
  <si>
    <t>Totale 3° Elemento 30,44%</t>
  </si>
  <si>
    <t>Spec. Super</t>
  </si>
  <si>
    <t>A</t>
  </si>
  <si>
    <t>Specializzato</t>
  </si>
  <si>
    <t>B</t>
  </si>
  <si>
    <t>Qualificato Super</t>
  </si>
  <si>
    <t>C</t>
  </si>
  <si>
    <t>Qualificato</t>
  </si>
  <si>
    <t>D</t>
  </si>
  <si>
    <t>Comune</t>
  </si>
  <si>
    <t>E</t>
  </si>
  <si>
    <t xml:space="preserve">OTD FLOROVIVAISTI - RETRIBUZIONI IN VIGORE  DAL 01/01/2020 </t>
  </si>
  <si>
    <t>3° Elemento 30,44%</t>
  </si>
  <si>
    <t>Ex Comune</t>
  </si>
  <si>
    <t>Op. Raccolta</t>
  </si>
  <si>
    <t xml:space="preserve">OTD - RETRIBUZIONI IN VIGORE DAL 01/01/2020 </t>
  </si>
  <si>
    <t>RETRIBUZIONE</t>
  </si>
  <si>
    <t>TOTALE LORDO</t>
  </si>
  <si>
    <t>T.F.R. 8,63%</t>
  </si>
  <si>
    <t>Op. raccolta</t>
  </si>
  <si>
    <t>OTD AGRICOLTURA TABELLE SALARIALI CONTRATTUALI PROVINCIALI IN VIGORE DAL 01/01/2020</t>
  </si>
  <si>
    <t>RETRIBUZIONE IN VIGORE DAL 01/01/2020</t>
  </si>
  <si>
    <t>Totale Lordo</t>
  </si>
  <si>
    <t xml:space="preserve">TFR 8,63% </t>
  </si>
  <si>
    <t xml:space="preserve">OTD FLOROVIVAISTI TABELLE SALARIALI </t>
  </si>
  <si>
    <t>3° ELEMENTO 30,44%</t>
  </si>
  <si>
    <t>Par</t>
  </si>
  <si>
    <t>OTD ENTI ED ISTITUTI DI RICERCA IN VIGORE DAL 01/01/2020</t>
  </si>
  <si>
    <t>OTI ENTI ED ISTITUTI DI RICERCA IN VIGORE DAL 01/01/2020</t>
  </si>
  <si>
    <t xml:space="preserve">OTI FLOROVIVAISTI - RETRIBUZIONI IN VIGORE  DAL 01/01/2020 </t>
  </si>
  <si>
    <t>AUMENTO 1,8%</t>
  </si>
  <si>
    <t>RETRIBUZIONE DAL 01.08.2021</t>
  </si>
  <si>
    <t>OTD FLOROVIVAISTI RINNOVO CPL</t>
  </si>
  <si>
    <t>OTI FLOROVIVAISTI RINNOVO CPL</t>
  </si>
  <si>
    <t>Retribuzione dal 01/01/2020</t>
  </si>
  <si>
    <t>OTI - RETRIBUZIONI IN VIGORE DAL 01/01/2020</t>
  </si>
  <si>
    <t>RINNOVO CPL</t>
  </si>
  <si>
    <t xml:space="preserve"> </t>
  </si>
  <si>
    <t>AUMENTO 1,9%</t>
  </si>
  <si>
    <t>RETRIBUZIONE DAL 01.09.2021</t>
  </si>
  <si>
    <t>RETRIBUZIONE DAL 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</si>
</sst>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Fill="1" applyBorder="1"/>
    <xf numFmtId="0" fontId="3" fillId="0" borderId="2" xfId="0" applyFont="1" applyBorder="1" applyAlignment="1">
      <alignment horizontal="center" vertical="center" wrapText="1"/>
    </xf>
    <xf numFmtId="164" fontId="3" fillId="0" borderId="16" xfId="0" applyNumberFormat="1" applyFont="1" applyBorder="1"/>
    <xf numFmtId="164" fontId="3" fillId="0" borderId="17" xfId="0" applyNumberFormat="1" applyFont="1" applyBorder="1"/>
    <xf numFmtId="0" fontId="0" fillId="0" borderId="0" xfId="0" applyFill="1" applyBorder="1"/>
    <xf numFmtId="0" fontId="0" fillId="0" borderId="0" xfId="0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164" fontId="3" fillId="0" borderId="27" xfId="0" applyNumberFormat="1" applyFont="1" applyBorder="1"/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Fill="1" applyBorder="1"/>
    <xf numFmtId="164" fontId="3" fillId="0" borderId="33" xfId="0" applyNumberFormat="1" applyFont="1" applyBorder="1"/>
    <xf numFmtId="164" fontId="3" fillId="0" borderId="34" xfId="0" applyNumberFormat="1" applyFont="1" applyBorder="1"/>
    <xf numFmtId="164" fontId="3" fillId="0" borderId="35" xfId="0" applyNumberFormat="1" applyFont="1" applyBorder="1"/>
    <xf numFmtId="0" fontId="3" fillId="0" borderId="24" xfId="0" applyFont="1" applyBorder="1"/>
    <xf numFmtId="164" fontId="3" fillId="0" borderId="25" xfId="0" applyNumberFormat="1" applyFont="1" applyBorder="1"/>
    <xf numFmtId="0" fontId="3" fillId="0" borderId="28" xfId="0" applyFont="1" applyFill="1" applyBorder="1"/>
    <xf numFmtId="0" fontId="3" fillId="0" borderId="30" xfId="0" applyFont="1" applyFill="1" applyBorder="1"/>
    <xf numFmtId="164" fontId="3" fillId="0" borderId="31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27" xfId="0" applyNumberFormat="1" applyFont="1" applyBorder="1"/>
    <xf numFmtId="0" fontId="3" fillId="0" borderId="33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5" xfId="0" applyNumberFormat="1" applyFont="1" applyBorder="1"/>
    <xf numFmtId="0" fontId="3" fillId="0" borderId="23" xfId="0" applyNumberFormat="1" applyFont="1" applyBorder="1"/>
    <xf numFmtId="0" fontId="3" fillId="0" borderId="31" xfId="0" applyNumberFormat="1" applyFont="1" applyBorder="1"/>
    <xf numFmtId="0" fontId="3" fillId="0" borderId="4" xfId="0" applyFont="1" applyFill="1" applyBorder="1"/>
    <xf numFmtId="0" fontId="3" fillId="0" borderId="37" xfId="0" applyFont="1" applyBorder="1" applyAlignment="1">
      <alignment horizontal="center"/>
    </xf>
    <xf numFmtId="164" fontId="3" fillId="0" borderId="36" xfId="0" applyNumberFormat="1" applyFont="1" applyBorder="1"/>
    <xf numFmtId="0" fontId="3" fillId="0" borderId="31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Fill="1" applyBorder="1"/>
    <xf numFmtId="164" fontId="3" fillId="0" borderId="23" xfId="0" applyNumberFormat="1" applyFont="1" applyBorder="1"/>
    <xf numFmtId="164" fontId="3" fillId="0" borderId="40" xfId="0" applyNumberFormat="1" applyFont="1" applyBorder="1"/>
    <xf numFmtId="0" fontId="3" fillId="0" borderId="32" xfId="0" applyFont="1" applyBorder="1"/>
    <xf numFmtId="0" fontId="3" fillId="0" borderId="3" xfId="0" applyFont="1" applyBorder="1" applyAlignment="1">
      <alignment horizontal="center"/>
    </xf>
    <xf numFmtId="0" fontId="3" fillId="0" borderId="31" xfId="0" applyFont="1" applyFill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/>
    <xf numFmtId="164" fontId="3" fillId="0" borderId="21" xfId="0" applyNumberFormat="1" applyFont="1" applyBorder="1"/>
    <xf numFmtId="164" fontId="3" fillId="0" borderId="20" xfId="0" applyNumberFormat="1" applyFont="1" applyBorder="1"/>
    <xf numFmtId="164" fontId="3" fillId="0" borderId="41" xfId="0" applyNumberFormat="1" applyFont="1" applyBorder="1"/>
    <xf numFmtId="0" fontId="3" fillId="0" borderId="30" xfId="0" applyFont="1" applyBorder="1"/>
    <xf numFmtId="0" fontId="3" fillId="0" borderId="37" xfId="0" applyFont="1" applyFill="1" applyBorder="1"/>
    <xf numFmtId="0" fontId="3" fillId="0" borderId="19" xfId="0" applyFont="1" applyBorder="1"/>
    <xf numFmtId="164" fontId="3" fillId="0" borderId="42" xfId="0" applyNumberFormat="1" applyFont="1" applyBorder="1"/>
    <xf numFmtId="0" fontId="3" fillId="0" borderId="40" xfId="0" applyNumberFormat="1" applyFont="1" applyBorder="1"/>
    <xf numFmtId="0" fontId="3" fillId="0" borderId="34" xfId="0" applyNumberFormat="1" applyFont="1" applyBorder="1"/>
    <xf numFmtId="0" fontId="0" fillId="0" borderId="8" xfId="0" applyBorder="1"/>
    <xf numFmtId="0" fontId="3" fillId="0" borderId="12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6" fillId="0" borderId="0" xfId="0" applyFont="1" applyFill="1" applyAlignment="1"/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164" fontId="3" fillId="0" borderId="27" xfId="0" applyNumberFormat="1" applyFont="1" applyFill="1" applyBorder="1"/>
    <xf numFmtId="164" fontId="3" fillId="0" borderId="33" xfId="0" applyNumberFormat="1" applyFont="1" applyFill="1" applyBorder="1"/>
    <xf numFmtId="164" fontId="3" fillId="0" borderId="21" xfId="0" applyNumberFormat="1" applyFont="1" applyFill="1" applyBorder="1"/>
    <xf numFmtId="164" fontId="3" fillId="0" borderId="36" xfId="0" applyNumberFormat="1" applyFont="1" applyFill="1" applyBorder="1"/>
    <xf numFmtId="164" fontId="3" fillId="0" borderId="29" xfId="0" applyNumberFormat="1" applyFont="1" applyFill="1" applyBorder="1"/>
    <xf numFmtId="164" fontId="3" fillId="0" borderId="34" xfId="0" applyNumberFormat="1" applyFont="1" applyFill="1" applyBorder="1"/>
    <xf numFmtId="164" fontId="4" fillId="0" borderId="8" xfId="0" applyNumberFormat="1" applyFont="1" applyBorder="1"/>
    <xf numFmtId="0" fontId="3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3" fillId="0" borderId="41" xfId="0" applyFont="1" applyBorder="1"/>
    <xf numFmtId="2" fontId="3" fillId="0" borderId="16" xfId="0" applyNumberFormat="1" applyFont="1" applyBorder="1"/>
    <xf numFmtId="0" fontId="3" fillId="0" borderId="17" xfId="0" applyFont="1" applyBorder="1"/>
    <xf numFmtId="0" fontId="4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4" fillId="0" borderId="7" xfId="0" applyNumberFormat="1" applyFont="1" applyBorder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4" fontId="3" fillId="0" borderId="8" xfId="0" applyNumberFormat="1" applyFont="1" applyFill="1" applyBorder="1"/>
    <xf numFmtId="0" fontId="3" fillId="0" borderId="22" xfId="0" applyFont="1" applyFill="1" applyBorder="1"/>
    <xf numFmtId="0" fontId="6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0" workbookViewId="0">
      <selection activeCell="F24" sqref="F24"/>
    </sheetView>
  </sheetViews>
  <sheetFormatPr defaultRowHeight="15" x14ac:dyDescent="0.25"/>
  <cols>
    <col min="2" max="2" width="17.140625" bestFit="1" customWidth="1"/>
    <col min="4" max="4" width="22.28515625" bestFit="1" customWidth="1"/>
    <col min="5" max="5" width="19.42578125" customWidth="1"/>
    <col min="6" max="6" width="27.42578125" customWidth="1"/>
    <col min="7" max="7" width="31.28515625" customWidth="1"/>
    <col min="8" max="8" width="11.28515625" customWidth="1"/>
    <col min="9" max="9" width="24.7109375" customWidth="1"/>
    <col min="10" max="10" width="21.5703125" customWidth="1"/>
    <col min="11" max="11" width="17" customWidth="1"/>
    <col min="12" max="12" width="12.28515625" bestFit="1" customWidth="1"/>
    <col min="13" max="13" width="10.85546875" bestFit="1" customWidth="1"/>
  </cols>
  <sheetData>
    <row r="1" spans="1:13" ht="15.75" thickBot="1" x14ac:dyDescent="0.3">
      <c r="A1" s="115" t="s">
        <v>28</v>
      </c>
      <c r="B1" s="116"/>
      <c r="C1" s="116"/>
      <c r="D1" s="116"/>
      <c r="E1" s="117"/>
      <c r="F1" s="112" t="s">
        <v>36</v>
      </c>
      <c r="G1" s="114"/>
    </row>
    <row r="2" spans="1:13" ht="81.75" thickBot="1" x14ac:dyDescent="0.3">
      <c r="A2" s="38" t="s">
        <v>0</v>
      </c>
      <c r="B2" s="38" t="s">
        <v>2</v>
      </c>
      <c r="C2" s="38" t="s">
        <v>3</v>
      </c>
      <c r="D2" s="16" t="s">
        <v>1</v>
      </c>
      <c r="E2" s="4" t="s">
        <v>25</v>
      </c>
      <c r="F2" s="41" t="s">
        <v>34</v>
      </c>
      <c r="G2" s="75" t="s">
        <v>35</v>
      </c>
    </row>
    <row r="3" spans="1:13" ht="19.5" thickBot="1" x14ac:dyDescent="0.35">
      <c r="A3" s="111">
        <v>1</v>
      </c>
      <c r="B3" s="21" t="s">
        <v>6</v>
      </c>
      <c r="C3" s="22">
        <v>132</v>
      </c>
      <c r="D3" s="23" t="s">
        <v>5</v>
      </c>
      <c r="E3" s="39">
        <v>8.9641599999999997</v>
      </c>
      <c r="F3" s="68">
        <f>E3*1.8%</f>
        <v>0.16135488000000001</v>
      </c>
      <c r="G3" s="69">
        <f>SUM(E3:F3)</f>
        <v>9.125514879999999</v>
      </c>
    </row>
    <row r="4" spans="1:13" ht="19.5" thickBot="1" x14ac:dyDescent="0.35">
      <c r="A4" s="102"/>
      <c r="B4" s="26" t="s">
        <v>8</v>
      </c>
      <c r="C4" s="27">
        <v>121</v>
      </c>
      <c r="D4" s="54" t="s">
        <v>7</v>
      </c>
      <c r="E4" s="40">
        <v>8.2137200000000004</v>
      </c>
      <c r="F4" s="68">
        <f t="shared" ref="F4:F7" si="0">E4*1.8%</f>
        <v>0.14784696000000003</v>
      </c>
      <c r="G4" s="69">
        <f t="shared" ref="G4:G7" si="1">SUM(E4:F4)</f>
        <v>8.3615669600000011</v>
      </c>
      <c r="I4" s="71"/>
    </row>
    <row r="5" spans="1:13" ht="19.5" thickBot="1" x14ac:dyDescent="0.35">
      <c r="A5" s="103">
        <v>2</v>
      </c>
      <c r="B5" s="21" t="s">
        <v>10</v>
      </c>
      <c r="C5" s="22">
        <v>116</v>
      </c>
      <c r="D5" s="23" t="s">
        <v>9</v>
      </c>
      <c r="E5" s="39">
        <v>7.8744800000000001</v>
      </c>
      <c r="F5" s="68">
        <f t="shared" si="0"/>
        <v>0.14174064000000003</v>
      </c>
      <c r="G5" s="69">
        <f t="shared" si="1"/>
        <v>8.0162206400000002</v>
      </c>
    </row>
    <row r="6" spans="1:13" ht="19.5" thickBot="1" x14ac:dyDescent="0.35">
      <c r="A6" s="104"/>
      <c r="B6" s="26" t="s">
        <v>12</v>
      </c>
      <c r="C6" s="27">
        <v>110</v>
      </c>
      <c r="D6" s="28" t="s">
        <v>11</v>
      </c>
      <c r="E6" s="67">
        <v>7.7171599999999998</v>
      </c>
      <c r="F6" s="68">
        <f t="shared" si="0"/>
        <v>0.13890888000000001</v>
      </c>
      <c r="G6" s="69">
        <f t="shared" si="1"/>
        <v>7.8560688799999996</v>
      </c>
    </row>
    <row r="7" spans="1:13" ht="19.5" thickBot="1" x14ac:dyDescent="0.35">
      <c r="A7" s="9">
        <v>3</v>
      </c>
      <c r="B7" s="49" t="s">
        <v>14</v>
      </c>
      <c r="C7" s="50">
        <v>100</v>
      </c>
      <c r="D7" s="51" t="s">
        <v>13</v>
      </c>
      <c r="E7" s="67">
        <v>6.8221999999999996</v>
      </c>
      <c r="F7" s="68">
        <f t="shared" si="0"/>
        <v>0.12279960000000001</v>
      </c>
      <c r="G7" s="69">
        <f t="shared" si="1"/>
        <v>6.9449995999999992</v>
      </c>
    </row>
    <row r="12" spans="1:13" ht="15.75" thickBot="1" x14ac:dyDescent="0.3"/>
    <row r="13" spans="1:13" ht="16.5" thickBot="1" x14ac:dyDescent="0.3">
      <c r="A13" s="108" t="s">
        <v>15</v>
      </c>
      <c r="B13" s="109"/>
      <c r="C13" s="109"/>
      <c r="D13" s="109"/>
      <c r="E13" s="109"/>
      <c r="F13" s="109"/>
      <c r="G13" s="109"/>
      <c r="H13" s="110"/>
      <c r="I13" s="112" t="s">
        <v>36</v>
      </c>
      <c r="J13" s="113"/>
      <c r="K13" s="113"/>
      <c r="L13" s="113"/>
      <c r="M13" s="114"/>
    </row>
    <row r="14" spans="1:13" ht="57" thickBot="1" x14ac:dyDescent="0.3">
      <c r="A14" s="2" t="s">
        <v>0</v>
      </c>
      <c r="B14" s="16" t="s">
        <v>2</v>
      </c>
      <c r="C14" s="16" t="s">
        <v>30</v>
      </c>
      <c r="D14" s="16" t="s">
        <v>1</v>
      </c>
      <c r="E14" s="4" t="s">
        <v>25</v>
      </c>
      <c r="F14" s="41" t="s">
        <v>4</v>
      </c>
      <c r="G14" s="3" t="s">
        <v>26</v>
      </c>
      <c r="H14" s="70" t="s">
        <v>27</v>
      </c>
      <c r="I14" s="4" t="s">
        <v>42</v>
      </c>
      <c r="J14" s="99" t="s">
        <v>43</v>
      </c>
      <c r="K14" s="74" t="s">
        <v>4</v>
      </c>
      <c r="L14" s="11" t="s">
        <v>26</v>
      </c>
      <c r="M14" s="74" t="s">
        <v>27</v>
      </c>
    </row>
    <row r="15" spans="1:13" ht="19.5" thickBot="1" x14ac:dyDescent="0.35">
      <c r="A15" s="111">
        <v>1</v>
      </c>
      <c r="B15" s="21" t="s">
        <v>6</v>
      </c>
      <c r="C15" s="22">
        <v>132</v>
      </c>
      <c r="D15" s="23" t="s">
        <v>5</v>
      </c>
      <c r="E15" s="42">
        <v>8.9641599999999997</v>
      </c>
      <c r="F15" s="42">
        <v>2.7286899999999998</v>
      </c>
      <c r="G15" s="33">
        <v>11.69</v>
      </c>
      <c r="H15" s="24">
        <v>0.77</v>
      </c>
      <c r="I15" s="12">
        <f>E15*1.9%</f>
        <v>0.17031903999999998</v>
      </c>
      <c r="J15" s="8">
        <f>E15+I15</f>
        <v>9.1344790400000004</v>
      </c>
      <c r="K15" s="6">
        <f>J15*30.44%</f>
        <v>2.7805354197760002</v>
      </c>
      <c r="L15" s="33">
        <f>J15+K15</f>
        <v>11.915014459776</v>
      </c>
      <c r="M15" s="47">
        <f>J15*8.63%</f>
        <v>0.78830554115200002</v>
      </c>
    </row>
    <row r="16" spans="1:13" ht="19.5" thickBot="1" x14ac:dyDescent="0.35">
      <c r="A16" s="102"/>
      <c r="B16" s="26" t="s">
        <v>8</v>
      </c>
      <c r="C16" s="27">
        <v>121</v>
      </c>
      <c r="D16" s="54" t="s">
        <v>7</v>
      </c>
      <c r="E16" s="44">
        <v>8.2137200000000004</v>
      </c>
      <c r="F16" s="44">
        <v>2.5002599999999999</v>
      </c>
      <c r="G16" s="36">
        <v>10.71</v>
      </c>
      <c r="H16" s="29">
        <v>0.71</v>
      </c>
      <c r="I16" s="12">
        <f t="shared" ref="I16:I19" si="2">E16*1.9%</f>
        <v>0.15606068000000001</v>
      </c>
      <c r="J16" s="8">
        <f t="shared" ref="J16:J19" si="3">E16+I16</f>
        <v>8.3697806799999999</v>
      </c>
      <c r="K16" s="33">
        <f t="shared" ref="K16:K19" si="4">J16*30.44%</f>
        <v>2.5477612389919999</v>
      </c>
      <c r="L16" s="33">
        <f t="shared" ref="L16:L19" si="5">J16+K16</f>
        <v>10.917541918992001</v>
      </c>
      <c r="M16" s="47">
        <f t="shared" ref="M16:M19" si="6">J16*8.63%</f>
        <v>0.72231207268399999</v>
      </c>
    </row>
    <row r="17" spans="1:13" ht="19.5" thickBot="1" x14ac:dyDescent="0.35">
      <c r="A17" s="103">
        <v>2</v>
      </c>
      <c r="B17" s="21" t="s">
        <v>10</v>
      </c>
      <c r="C17" s="22">
        <v>116</v>
      </c>
      <c r="D17" s="23" t="s">
        <v>9</v>
      </c>
      <c r="E17" s="42">
        <v>7.8744800000000001</v>
      </c>
      <c r="F17" s="42">
        <v>2.3969900000000002</v>
      </c>
      <c r="G17" s="33">
        <v>10.27</v>
      </c>
      <c r="H17" s="24">
        <v>0.66</v>
      </c>
      <c r="I17" s="12">
        <f t="shared" si="2"/>
        <v>0.14961511999999999</v>
      </c>
      <c r="J17" s="8">
        <f t="shared" si="3"/>
        <v>8.0240951200000001</v>
      </c>
      <c r="K17" s="33">
        <f t="shared" si="4"/>
        <v>2.4425345545280002</v>
      </c>
      <c r="L17" s="33">
        <f t="shared" si="5"/>
        <v>10.466629674528001</v>
      </c>
      <c r="M17" s="47">
        <f t="shared" si="6"/>
        <v>0.69247940885600001</v>
      </c>
    </row>
    <row r="18" spans="1:13" ht="19.5" thickBot="1" x14ac:dyDescent="0.35">
      <c r="A18" s="104"/>
      <c r="B18" s="26" t="s">
        <v>12</v>
      </c>
      <c r="C18" s="27">
        <v>110</v>
      </c>
      <c r="D18" s="56" t="s">
        <v>11</v>
      </c>
      <c r="E18" s="44">
        <v>7.7171599999999998</v>
      </c>
      <c r="F18" s="44">
        <v>2.3491</v>
      </c>
      <c r="G18" s="36">
        <v>10.07</v>
      </c>
      <c r="H18" s="29">
        <v>0.67</v>
      </c>
      <c r="I18" s="12">
        <f t="shared" si="2"/>
        <v>0.14662603999999999</v>
      </c>
      <c r="J18" s="8">
        <f t="shared" si="3"/>
        <v>7.8637860399999999</v>
      </c>
      <c r="K18" s="33">
        <f t="shared" si="4"/>
        <v>2.393736470576</v>
      </c>
      <c r="L18" s="33">
        <f t="shared" si="5"/>
        <v>10.257522510575999</v>
      </c>
      <c r="M18" s="47">
        <f t="shared" si="6"/>
        <v>0.67864473525199998</v>
      </c>
    </row>
    <row r="19" spans="1:13" ht="19.5" thickBot="1" x14ac:dyDescent="0.35">
      <c r="A19" s="55">
        <v>3</v>
      </c>
      <c r="B19" s="49" t="s">
        <v>14</v>
      </c>
      <c r="C19" s="50">
        <v>100</v>
      </c>
      <c r="D19" s="51" t="s">
        <v>13</v>
      </c>
      <c r="E19" s="43">
        <v>6.8221999999999996</v>
      </c>
      <c r="F19" s="43">
        <v>2.0766800000000001</v>
      </c>
      <c r="G19" s="52">
        <v>8.9</v>
      </c>
      <c r="H19" s="53">
        <v>0.5</v>
      </c>
      <c r="I19" s="12">
        <f t="shared" si="2"/>
        <v>0.12962179999999998</v>
      </c>
      <c r="J19" s="8">
        <f t="shared" si="3"/>
        <v>6.9518217999999994</v>
      </c>
      <c r="K19" s="33">
        <f t="shared" si="4"/>
        <v>2.11613455592</v>
      </c>
      <c r="L19" s="33">
        <f t="shared" si="5"/>
        <v>9.0679563559199998</v>
      </c>
      <c r="M19" s="47">
        <f t="shared" si="6"/>
        <v>0.59994222133999997</v>
      </c>
    </row>
    <row r="21" spans="1:13" ht="15.75" thickBot="1" x14ac:dyDescent="0.3">
      <c r="G21" s="72"/>
    </row>
    <row r="22" spans="1:13" ht="16.5" thickBot="1" x14ac:dyDescent="0.3">
      <c r="A22" s="105" t="s">
        <v>33</v>
      </c>
      <c r="B22" s="106"/>
      <c r="C22" s="106"/>
      <c r="D22" s="106"/>
      <c r="E22" s="107"/>
      <c r="F22" s="112" t="s">
        <v>37</v>
      </c>
      <c r="G22" s="114"/>
      <c r="H22" s="73"/>
      <c r="I22" s="73"/>
      <c r="J22" s="73"/>
    </row>
    <row r="23" spans="1:13" ht="57" thickBot="1" x14ac:dyDescent="0.3">
      <c r="A23" s="2" t="s">
        <v>0</v>
      </c>
      <c r="B23" s="2" t="s">
        <v>2</v>
      </c>
      <c r="C23" s="2" t="s">
        <v>30</v>
      </c>
      <c r="D23" s="2" t="s">
        <v>1</v>
      </c>
      <c r="E23" s="70" t="s">
        <v>25</v>
      </c>
      <c r="F23" s="100" t="s">
        <v>42</v>
      </c>
      <c r="G23" s="98" t="s">
        <v>44</v>
      </c>
    </row>
    <row r="24" spans="1:13" ht="18.75" x14ac:dyDescent="0.3">
      <c r="A24" s="101">
        <v>1</v>
      </c>
      <c r="B24" s="21" t="s">
        <v>6</v>
      </c>
      <c r="C24" s="22">
        <v>132</v>
      </c>
      <c r="D24" s="23" t="s">
        <v>5</v>
      </c>
      <c r="E24" s="30">
        <v>1533.37</v>
      </c>
      <c r="F24" s="6">
        <f>E24*1.9%</f>
        <v>29.134029999999996</v>
      </c>
      <c r="G24" s="8">
        <f>SUM(E24:F24)</f>
        <v>1562.5040299999998</v>
      </c>
    </row>
    <row r="25" spans="1:13" ht="19.5" thickBot="1" x14ac:dyDescent="0.35">
      <c r="A25" s="102"/>
      <c r="B25" s="26" t="s">
        <v>8</v>
      </c>
      <c r="C25" s="27">
        <v>121</v>
      </c>
      <c r="D25" s="54" t="s">
        <v>7</v>
      </c>
      <c r="E25" s="31">
        <v>1403.2</v>
      </c>
      <c r="F25" s="6">
        <f t="shared" ref="F25:F28" si="7">E25*1.9%</f>
        <v>26.660800000000002</v>
      </c>
      <c r="G25" s="8">
        <f t="shared" ref="G25:G28" si="8">SUM(E25:F25)</f>
        <v>1429.8608000000002</v>
      </c>
    </row>
    <row r="26" spans="1:13" ht="18.75" x14ac:dyDescent="0.3">
      <c r="A26" s="103">
        <v>2</v>
      </c>
      <c r="B26" s="21" t="s">
        <v>10</v>
      </c>
      <c r="C26" s="22">
        <v>116</v>
      </c>
      <c r="D26" s="23" t="s">
        <v>9</v>
      </c>
      <c r="E26" s="30">
        <v>1347.69</v>
      </c>
      <c r="F26" s="6">
        <f t="shared" si="7"/>
        <v>25.606110000000001</v>
      </c>
      <c r="G26" s="8">
        <f t="shared" si="8"/>
        <v>1373.29611</v>
      </c>
    </row>
    <row r="27" spans="1:13" ht="19.5" thickBot="1" x14ac:dyDescent="0.35">
      <c r="A27" s="104"/>
      <c r="B27" s="26" t="s">
        <v>12</v>
      </c>
      <c r="C27" s="27">
        <v>110</v>
      </c>
      <c r="D27" s="28" t="s">
        <v>11</v>
      </c>
      <c r="E27" s="66">
        <v>1277.98</v>
      </c>
      <c r="F27" s="6">
        <f t="shared" si="7"/>
        <v>24.28162</v>
      </c>
      <c r="G27" s="8">
        <f t="shared" si="8"/>
        <v>1302.26162</v>
      </c>
    </row>
    <row r="28" spans="1:13" ht="19.5" thickBot="1" x14ac:dyDescent="0.35">
      <c r="A28" s="55">
        <v>3</v>
      </c>
      <c r="B28" s="49" t="s">
        <v>14</v>
      </c>
      <c r="C28" s="50">
        <v>100</v>
      </c>
      <c r="D28" s="51" t="s">
        <v>13</v>
      </c>
      <c r="E28" s="66">
        <v>1161.6500000000001</v>
      </c>
      <c r="F28" s="6">
        <f t="shared" si="7"/>
        <v>22.071350000000002</v>
      </c>
      <c r="G28" s="8">
        <f t="shared" si="8"/>
        <v>1183.72135</v>
      </c>
    </row>
  </sheetData>
  <mergeCells count="12">
    <mergeCell ref="I13:M13"/>
    <mergeCell ref="F1:G1"/>
    <mergeCell ref="F22:G22"/>
    <mergeCell ref="A3:A4"/>
    <mergeCell ref="A5:A6"/>
    <mergeCell ref="A1:E1"/>
    <mergeCell ref="A24:A25"/>
    <mergeCell ref="A26:A27"/>
    <mergeCell ref="A22:E22"/>
    <mergeCell ref="A13:H13"/>
    <mergeCell ref="A15:A16"/>
    <mergeCell ref="A17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G22" sqref="G22"/>
    </sheetView>
  </sheetViews>
  <sheetFormatPr defaultRowHeight="15" x14ac:dyDescent="0.25"/>
  <cols>
    <col min="2" max="2" width="17.140625" bestFit="1" customWidth="1"/>
    <col min="3" max="3" width="11" bestFit="1" customWidth="1"/>
    <col min="4" max="4" width="17.140625" bestFit="1" customWidth="1"/>
    <col min="5" max="5" width="19" bestFit="1" customWidth="1"/>
    <col min="6" max="6" width="20.140625" customWidth="1"/>
    <col min="7" max="7" width="27.42578125" customWidth="1"/>
    <col min="8" max="8" width="11.7109375" customWidth="1"/>
    <col min="9" max="9" width="13.5703125" customWidth="1"/>
    <col min="10" max="10" width="19.42578125" customWidth="1"/>
    <col min="11" max="11" width="17.28515625" customWidth="1"/>
    <col min="12" max="13" width="12.28515625" customWidth="1"/>
  </cols>
  <sheetData>
    <row r="1" spans="1:13" ht="19.5" thickBot="1" x14ac:dyDescent="0.35">
      <c r="A1" s="122" t="s">
        <v>24</v>
      </c>
      <c r="B1" s="123"/>
      <c r="C1" s="123"/>
      <c r="D1" s="123"/>
      <c r="E1" s="124"/>
      <c r="F1" s="118" t="s">
        <v>40</v>
      </c>
      <c r="G1" s="120"/>
    </row>
    <row r="2" spans="1:13" ht="19.5" thickBot="1" x14ac:dyDescent="0.3">
      <c r="A2" s="2" t="s">
        <v>0</v>
      </c>
      <c r="B2" s="2" t="s">
        <v>2</v>
      </c>
      <c r="C2" s="2" t="s">
        <v>30</v>
      </c>
      <c r="D2" s="2" t="s">
        <v>1</v>
      </c>
      <c r="E2" s="2" t="s">
        <v>20</v>
      </c>
      <c r="F2" s="83" t="s">
        <v>42</v>
      </c>
      <c r="G2" s="84" t="s">
        <v>44</v>
      </c>
    </row>
    <row r="3" spans="1:13" ht="18.75" x14ac:dyDescent="0.3">
      <c r="A3" s="111">
        <v>1</v>
      </c>
      <c r="B3" s="21">
        <v>6</v>
      </c>
      <c r="C3" s="22">
        <v>183</v>
      </c>
      <c r="D3" s="23" t="s">
        <v>5</v>
      </c>
      <c r="E3" s="30">
        <v>8.89</v>
      </c>
      <c r="F3" s="82">
        <f>E3*1.9%</f>
        <v>0.16891</v>
      </c>
      <c r="G3" s="82">
        <f>SUM(E3:F3)</f>
        <v>9.0589100000000009</v>
      </c>
    </row>
    <row r="4" spans="1:13" ht="19.5" thickBot="1" x14ac:dyDescent="0.35">
      <c r="A4" s="102"/>
      <c r="B4" s="26">
        <v>5</v>
      </c>
      <c r="C4" s="27">
        <v>173</v>
      </c>
      <c r="D4" s="54" t="s">
        <v>7</v>
      </c>
      <c r="E4" s="31">
        <v>8.4</v>
      </c>
      <c r="F4" s="82">
        <f t="shared" ref="F4:F8" si="0">E4*1.9%</f>
        <v>0.15959999999999999</v>
      </c>
      <c r="G4" s="82">
        <f t="shared" ref="G4:G8" si="1">SUM(E4:F4)</f>
        <v>8.5595999999999997</v>
      </c>
    </row>
    <row r="5" spans="1:13" ht="19.5" thickBot="1" x14ac:dyDescent="0.35">
      <c r="A5" s="9">
        <v>2</v>
      </c>
      <c r="B5" s="57">
        <v>4</v>
      </c>
      <c r="C5" s="58">
        <v>150</v>
      </c>
      <c r="D5" s="59" t="s">
        <v>11</v>
      </c>
      <c r="E5" s="62">
        <v>7.47</v>
      </c>
      <c r="F5" s="82">
        <f t="shared" si="0"/>
        <v>0.14193</v>
      </c>
      <c r="G5" s="82">
        <f t="shared" si="1"/>
        <v>7.6119300000000001</v>
      </c>
    </row>
    <row r="6" spans="1:13" ht="18.75" x14ac:dyDescent="0.3">
      <c r="A6" s="101">
        <v>3</v>
      </c>
      <c r="B6" s="46">
        <v>3</v>
      </c>
      <c r="C6" s="5">
        <v>142</v>
      </c>
      <c r="D6" s="45" t="s">
        <v>17</v>
      </c>
      <c r="E6" s="12">
        <v>6.92</v>
      </c>
      <c r="F6" s="82">
        <f t="shared" si="0"/>
        <v>0.13147999999999999</v>
      </c>
      <c r="G6" s="82">
        <f t="shared" si="1"/>
        <v>7.0514799999999997</v>
      </c>
    </row>
    <row r="7" spans="1:13" ht="18.75" x14ac:dyDescent="0.3">
      <c r="A7" s="121"/>
      <c r="B7" s="25">
        <v>2</v>
      </c>
      <c r="C7" s="7">
        <v>130</v>
      </c>
      <c r="D7" s="10" t="s">
        <v>13</v>
      </c>
      <c r="E7" s="13">
        <v>6.32</v>
      </c>
      <c r="F7" s="82">
        <f t="shared" si="0"/>
        <v>0.12008000000000001</v>
      </c>
      <c r="G7" s="82">
        <f t="shared" si="1"/>
        <v>6.44008</v>
      </c>
    </row>
    <row r="8" spans="1:13" ht="19.5" thickBot="1" x14ac:dyDescent="0.35">
      <c r="A8" s="102"/>
      <c r="B8" s="26">
        <v>1</v>
      </c>
      <c r="C8" s="27">
        <v>110</v>
      </c>
      <c r="D8" s="48" t="s">
        <v>23</v>
      </c>
      <c r="E8" s="31">
        <v>5.34</v>
      </c>
      <c r="F8" s="82">
        <f t="shared" si="0"/>
        <v>0.10145999999999999</v>
      </c>
      <c r="G8" s="82">
        <f t="shared" si="1"/>
        <v>5.4414600000000002</v>
      </c>
    </row>
    <row r="10" spans="1:13" ht="15.75" thickBot="1" x14ac:dyDescent="0.3"/>
    <row r="11" spans="1:13" ht="24" thickBot="1" x14ac:dyDescent="0.4">
      <c r="A11" s="125" t="s">
        <v>19</v>
      </c>
      <c r="B11" s="126"/>
      <c r="C11" s="126"/>
      <c r="D11" s="126"/>
      <c r="E11" s="126"/>
      <c r="F11" s="126"/>
      <c r="G11" s="126"/>
      <c r="H11" s="127"/>
      <c r="I11" s="118" t="s">
        <v>40</v>
      </c>
      <c r="J11" s="119"/>
      <c r="K11" s="119"/>
      <c r="L11" s="119"/>
      <c r="M11" s="120"/>
    </row>
    <row r="12" spans="1:13" ht="57" thickBot="1" x14ac:dyDescent="0.3">
      <c r="A12" s="1" t="s">
        <v>0</v>
      </c>
      <c r="B12" s="1" t="s">
        <v>2</v>
      </c>
      <c r="C12" s="1" t="s">
        <v>30</v>
      </c>
      <c r="D12" s="1" t="s">
        <v>1</v>
      </c>
      <c r="E12" s="1" t="s">
        <v>20</v>
      </c>
      <c r="F12" s="4" t="s">
        <v>16</v>
      </c>
      <c r="G12" s="11" t="s">
        <v>21</v>
      </c>
      <c r="H12" s="90" t="s">
        <v>22</v>
      </c>
      <c r="I12" s="91" t="s">
        <v>42</v>
      </c>
      <c r="J12" s="97" t="s">
        <v>43</v>
      </c>
      <c r="K12" s="3" t="s">
        <v>4</v>
      </c>
      <c r="L12" s="3" t="s">
        <v>26</v>
      </c>
      <c r="M12" s="3" t="s">
        <v>27</v>
      </c>
    </row>
    <row r="13" spans="1:13" ht="18.75" x14ac:dyDescent="0.3">
      <c r="A13" s="111">
        <v>1</v>
      </c>
      <c r="B13" s="21">
        <v>6</v>
      </c>
      <c r="C13" s="22">
        <v>183</v>
      </c>
      <c r="D13" s="23" t="s">
        <v>5</v>
      </c>
      <c r="E13" s="33">
        <v>8.89</v>
      </c>
      <c r="F13" s="33">
        <v>2.71</v>
      </c>
      <c r="G13" s="30">
        <v>11.6</v>
      </c>
      <c r="H13" s="85">
        <v>0.77</v>
      </c>
      <c r="I13" s="82">
        <f>E13*1.9%</f>
        <v>0.16891</v>
      </c>
      <c r="J13" s="92">
        <f>E13+I13</f>
        <v>9.0589100000000009</v>
      </c>
      <c r="K13" s="92">
        <f>J13*30.44%</f>
        <v>2.7575322040000003</v>
      </c>
      <c r="L13" s="92">
        <f>SUM(J13:K13)</f>
        <v>11.816442204000001</v>
      </c>
      <c r="M13" s="92">
        <f>J13*8.63%</f>
        <v>0.78178393300000004</v>
      </c>
    </row>
    <row r="14" spans="1:13" ht="19.5" thickBot="1" x14ac:dyDescent="0.35">
      <c r="A14" s="102"/>
      <c r="B14" s="26">
        <v>5</v>
      </c>
      <c r="C14" s="27">
        <v>173</v>
      </c>
      <c r="D14" s="54" t="s">
        <v>7</v>
      </c>
      <c r="E14" s="36">
        <v>8.4</v>
      </c>
      <c r="F14" s="36">
        <v>2.56</v>
      </c>
      <c r="G14" s="31">
        <v>10.95</v>
      </c>
      <c r="H14" s="86">
        <v>0.72</v>
      </c>
      <c r="I14" s="82">
        <f t="shared" ref="I14:I18" si="2">E14*1.9%</f>
        <v>0.15959999999999999</v>
      </c>
      <c r="J14" s="82">
        <f t="shared" ref="J14:J18" si="3">E14+I14</f>
        <v>8.5595999999999997</v>
      </c>
      <c r="K14" s="82">
        <f t="shared" ref="K14:K18" si="4">J14*30.44%</f>
        <v>2.6055422400000001</v>
      </c>
      <c r="L14" s="82">
        <f t="shared" ref="L14:L18" si="5">SUM(J14:K14)</f>
        <v>11.16514224</v>
      </c>
      <c r="M14" s="82">
        <f t="shared" ref="M14:M18" si="6">J14*8.63%</f>
        <v>0.73869348000000001</v>
      </c>
    </row>
    <row r="15" spans="1:13" ht="19.5" thickBot="1" x14ac:dyDescent="0.35">
      <c r="A15" s="9">
        <v>2</v>
      </c>
      <c r="B15" s="57">
        <v>4</v>
      </c>
      <c r="C15" s="58">
        <v>150</v>
      </c>
      <c r="D15" s="59" t="s">
        <v>11</v>
      </c>
      <c r="E15" s="61">
        <v>7.47</v>
      </c>
      <c r="F15" s="61">
        <v>2.27</v>
      </c>
      <c r="G15" s="62">
        <v>9.74</v>
      </c>
      <c r="H15" s="87">
        <v>0.64</v>
      </c>
      <c r="I15" s="82">
        <f t="shared" si="2"/>
        <v>0.14193</v>
      </c>
      <c r="J15" s="82">
        <f t="shared" si="3"/>
        <v>7.6119300000000001</v>
      </c>
      <c r="K15" s="82">
        <f t="shared" si="4"/>
        <v>2.3170714920000002</v>
      </c>
      <c r="L15" s="82">
        <f t="shared" si="5"/>
        <v>9.9290014920000012</v>
      </c>
      <c r="M15" s="82">
        <f t="shared" si="6"/>
        <v>0.65690955900000003</v>
      </c>
    </row>
    <row r="16" spans="1:13" ht="18.75" x14ac:dyDescent="0.3">
      <c r="A16" s="101">
        <v>3</v>
      </c>
      <c r="B16" s="46">
        <v>3</v>
      </c>
      <c r="C16" s="5">
        <v>142</v>
      </c>
      <c r="D16" s="45" t="s">
        <v>17</v>
      </c>
      <c r="E16" s="6">
        <v>6.92</v>
      </c>
      <c r="F16" s="6">
        <v>2.1</v>
      </c>
      <c r="G16" s="12">
        <v>9.02</v>
      </c>
      <c r="H16" s="88">
        <v>0.6</v>
      </c>
      <c r="I16" s="82">
        <f t="shared" si="2"/>
        <v>0.13147999999999999</v>
      </c>
      <c r="J16" s="82">
        <f t="shared" si="3"/>
        <v>7.0514799999999997</v>
      </c>
      <c r="K16" s="82">
        <f t="shared" si="4"/>
        <v>2.1464705120000001</v>
      </c>
      <c r="L16" s="82">
        <f t="shared" si="5"/>
        <v>9.1979505120000002</v>
      </c>
      <c r="M16" s="82">
        <f t="shared" si="6"/>
        <v>0.60854272399999998</v>
      </c>
    </row>
    <row r="17" spans="1:13" ht="18.75" x14ac:dyDescent="0.3">
      <c r="A17" s="121"/>
      <c r="B17" s="25">
        <v>2</v>
      </c>
      <c r="C17" s="7">
        <v>130</v>
      </c>
      <c r="D17" s="10" t="s">
        <v>13</v>
      </c>
      <c r="E17" s="8">
        <v>6.32</v>
      </c>
      <c r="F17" s="8">
        <v>1.92</v>
      </c>
      <c r="G17" s="13">
        <v>8.24</v>
      </c>
      <c r="H17" s="89">
        <v>0.54</v>
      </c>
      <c r="I17" s="82">
        <f t="shared" si="2"/>
        <v>0.12008000000000001</v>
      </c>
      <c r="J17" s="82">
        <f t="shared" si="3"/>
        <v>6.44008</v>
      </c>
      <c r="K17" s="82">
        <f t="shared" si="4"/>
        <v>1.9603603520000001</v>
      </c>
      <c r="L17" s="82">
        <f t="shared" si="5"/>
        <v>8.4004403520000004</v>
      </c>
      <c r="M17" s="82">
        <f t="shared" si="6"/>
        <v>0.55577890399999996</v>
      </c>
    </row>
    <row r="18" spans="1:13" ht="19.5" thickBot="1" x14ac:dyDescent="0.35">
      <c r="A18" s="102"/>
      <c r="B18" s="26">
        <v>1</v>
      </c>
      <c r="C18" s="27">
        <v>110</v>
      </c>
      <c r="D18" s="48" t="s">
        <v>23</v>
      </c>
      <c r="E18" s="36">
        <v>5.34</v>
      </c>
      <c r="F18" s="36">
        <v>1.63</v>
      </c>
      <c r="G18" s="31">
        <v>6.97</v>
      </c>
      <c r="H18" s="86">
        <v>0.46</v>
      </c>
      <c r="I18" s="82">
        <f t="shared" si="2"/>
        <v>0.10145999999999999</v>
      </c>
      <c r="J18" s="82">
        <f t="shared" si="3"/>
        <v>5.4414600000000002</v>
      </c>
      <c r="K18" s="82">
        <f t="shared" si="4"/>
        <v>1.6563804240000002</v>
      </c>
      <c r="L18" s="82">
        <f t="shared" si="5"/>
        <v>7.0978404240000001</v>
      </c>
      <c r="M18" s="82">
        <f t="shared" si="6"/>
        <v>0.46959799800000002</v>
      </c>
    </row>
    <row r="27" spans="1:13" ht="15.75" thickBot="1" x14ac:dyDescent="0.3"/>
    <row r="28" spans="1:13" ht="19.5" thickBot="1" x14ac:dyDescent="0.35">
      <c r="A28" s="128" t="s">
        <v>39</v>
      </c>
      <c r="B28" s="129"/>
      <c r="C28" s="129"/>
      <c r="D28" s="129"/>
      <c r="E28" s="129"/>
      <c r="F28" s="118" t="s">
        <v>40</v>
      </c>
      <c r="G28" s="120"/>
    </row>
    <row r="29" spans="1:13" ht="57" thickBot="1" x14ac:dyDescent="0.3">
      <c r="A29" s="37" t="s">
        <v>0</v>
      </c>
      <c r="B29" s="37" t="s">
        <v>1</v>
      </c>
      <c r="C29" s="37" t="s">
        <v>2</v>
      </c>
      <c r="D29" s="37" t="s">
        <v>30</v>
      </c>
      <c r="E29" s="4" t="s">
        <v>38</v>
      </c>
      <c r="F29" s="41" t="s">
        <v>42</v>
      </c>
      <c r="G29" s="97" t="s">
        <v>44</v>
      </c>
    </row>
    <row r="30" spans="1:13" ht="19.5" thickBot="1" x14ac:dyDescent="0.35">
      <c r="A30" s="111">
        <v>1</v>
      </c>
      <c r="B30" s="32" t="s">
        <v>5</v>
      </c>
      <c r="C30" s="22">
        <v>6</v>
      </c>
      <c r="D30" s="22">
        <v>183</v>
      </c>
      <c r="E30" s="76">
        <v>1502.24</v>
      </c>
      <c r="F30" s="81">
        <f>E30*1.9%</f>
        <v>28.542559999999998</v>
      </c>
      <c r="G30" s="92">
        <f>SUM(E30:F30)</f>
        <v>1530.7825600000001</v>
      </c>
    </row>
    <row r="31" spans="1:13" ht="19.5" thickBot="1" x14ac:dyDescent="0.35">
      <c r="A31" s="102"/>
      <c r="B31" s="63" t="s">
        <v>7</v>
      </c>
      <c r="C31" s="27">
        <v>5</v>
      </c>
      <c r="D31" s="27">
        <v>173</v>
      </c>
      <c r="E31" s="77">
        <v>1418.87</v>
      </c>
      <c r="F31" s="81">
        <f t="shared" ref="F31:F35" si="7">E31*1.9%</f>
        <v>26.958529999999996</v>
      </c>
      <c r="G31" s="82">
        <f t="shared" ref="G31:G35" si="8">SUM(E31:F31)</f>
        <v>1445.8285299999998</v>
      </c>
    </row>
    <row r="32" spans="1:13" ht="19.5" thickBot="1" x14ac:dyDescent="0.35">
      <c r="A32" s="9">
        <v>2</v>
      </c>
      <c r="B32" s="65" t="s">
        <v>11</v>
      </c>
      <c r="C32" s="58">
        <v>4</v>
      </c>
      <c r="D32" s="58">
        <v>150</v>
      </c>
      <c r="E32" s="78">
        <v>1254.45</v>
      </c>
      <c r="F32" s="81">
        <f t="shared" si="7"/>
        <v>23.83455</v>
      </c>
      <c r="G32" s="82">
        <f t="shared" si="8"/>
        <v>1278.2845500000001</v>
      </c>
    </row>
    <row r="33" spans="1:7" ht="19.5" thickBot="1" x14ac:dyDescent="0.35">
      <c r="A33" s="101">
        <v>3</v>
      </c>
      <c r="B33" s="64" t="s">
        <v>17</v>
      </c>
      <c r="C33" s="5">
        <v>3</v>
      </c>
      <c r="D33" s="5">
        <v>142</v>
      </c>
      <c r="E33" s="79">
        <v>1157.19</v>
      </c>
      <c r="F33" s="81">
        <f t="shared" si="7"/>
        <v>21.986609999999999</v>
      </c>
      <c r="G33" s="82">
        <f t="shared" si="8"/>
        <v>1179.17661</v>
      </c>
    </row>
    <row r="34" spans="1:7" ht="19.5" thickBot="1" x14ac:dyDescent="0.35">
      <c r="A34" s="121"/>
      <c r="B34" s="34" t="s">
        <v>13</v>
      </c>
      <c r="C34" s="7">
        <v>2</v>
      </c>
      <c r="D34" s="7">
        <v>130</v>
      </c>
      <c r="E34" s="80">
        <v>1055.8800000000001</v>
      </c>
      <c r="F34" s="81">
        <f t="shared" si="7"/>
        <v>20.061720000000001</v>
      </c>
      <c r="G34" s="82">
        <f t="shared" si="8"/>
        <v>1075.94172</v>
      </c>
    </row>
    <row r="35" spans="1:7" ht="19.5" thickBot="1" x14ac:dyDescent="0.35">
      <c r="A35" s="102"/>
      <c r="B35" s="35" t="s">
        <v>18</v>
      </c>
      <c r="C35" s="27">
        <v>1</v>
      </c>
      <c r="D35" s="27">
        <v>110</v>
      </c>
      <c r="E35" s="77">
        <v>903.76</v>
      </c>
      <c r="F35" s="81">
        <f t="shared" si="7"/>
        <v>17.17144</v>
      </c>
      <c r="G35" s="82">
        <f t="shared" si="8"/>
        <v>920.93143999999995</v>
      </c>
    </row>
  </sheetData>
  <mergeCells count="12">
    <mergeCell ref="I11:M11"/>
    <mergeCell ref="A33:A35"/>
    <mergeCell ref="A1:E1"/>
    <mergeCell ref="A3:A4"/>
    <mergeCell ref="A6:A8"/>
    <mergeCell ref="A13:A14"/>
    <mergeCell ref="A16:A18"/>
    <mergeCell ref="A11:H11"/>
    <mergeCell ref="A30:A31"/>
    <mergeCell ref="A28:E28"/>
    <mergeCell ref="F28:G28"/>
    <mergeCell ref="F1:G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J21" sqref="J21"/>
    </sheetView>
  </sheetViews>
  <sheetFormatPr defaultRowHeight="15" x14ac:dyDescent="0.25"/>
  <cols>
    <col min="1" max="1" width="12" customWidth="1"/>
    <col min="2" max="2" width="11" bestFit="1" customWidth="1"/>
    <col min="3" max="3" width="6.42578125" bestFit="1" customWidth="1"/>
    <col min="4" max="4" width="17.140625" bestFit="1" customWidth="1"/>
    <col min="5" max="5" width="30.5703125" customWidth="1"/>
    <col min="6" max="6" width="27" bestFit="1" customWidth="1"/>
    <col min="7" max="7" width="28.42578125" bestFit="1" customWidth="1"/>
    <col min="8" max="8" width="16.140625" bestFit="1" customWidth="1"/>
    <col min="9" max="9" width="16.140625" customWidth="1"/>
    <col min="10" max="10" width="27.85546875" bestFit="1" customWidth="1"/>
    <col min="11" max="12" width="15" customWidth="1"/>
    <col min="13" max="13" width="14.140625" customWidth="1"/>
  </cols>
  <sheetData>
    <row r="1" spans="1:13" ht="19.5" thickBot="1" x14ac:dyDescent="0.35">
      <c r="A1" s="130" t="s">
        <v>31</v>
      </c>
      <c r="B1" s="131"/>
      <c r="C1" s="131"/>
      <c r="D1" s="131"/>
      <c r="E1" s="132"/>
      <c r="F1" s="118" t="s">
        <v>40</v>
      </c>
      <c r="G1" s="120"/>
    </row>
    <row r="2" spans="1:13" ht="19.5" thickBot="1" x14ac:dyDescent="0.3">
      <c r="A2" s="2" t="s">
        <v>0</v>
      </c>
      <c r="B2" s="2" t="s">
        <v>2</v>
      </c>
      <c r="C2" s="2" t="s">
        <v>30</v>
      </c>
      <c r="D2" s="19" t="s">
        <v>1</v>
      </c>
      <c r="E2" s="18" t="s">
        <v>20</v>
      </c>
      <c r="F2" s="83" t="s">
        <v>42</v>
      </c>
      <c r="G2" s="84" t="s">
        <v>44</v>
      </c>
    </row>
    <row r="3" spans="1:13" ht="18.75" x14ac:dyDescent="0.3">
      <c r="A3" s="103">
        <v>1</v>
      </c>
      <c r="B3" s="21">
        <v>7</v>
      </c>
      <c r="C3" s="22">
        <v>183</v>
      </c>
      <c r="D3" s="23" t="s">
        <v>5</v>
      </c>
      <c r="E3" s="30">
        <v>10.57</v>
      </c>
      <c r="F3" s="95">
        <f>E3*1.9%</f>
        <v>0.20083000000000001</v>
      </c>
      <c r="G3" s="95">
        <f>SUM(E3:F3)</f>
        <v>10.77083</v>
      </c>
    </row>
    <row r="4" spans="1:13" ht="19.5" thickBot="1" x14ac:dyDescent="0.35">
      <c r="A4" s="104"/>
      <c r="B4" s="26">
        <v>6</v>
      </c>
      <c r="C4" s="27">
        <v>173</v>
      </c>
      <c r="D4" s="54" t="s">
        <v>7</v>
      </c>
      <c r="E4" s="31">
        <v>10</v>
      </c>
      <c r="F4" s="95">
        <f t="shared" ref="F4:F6" si="0">E4*1.9%</f>
        <v>0.19</v>
      </c>
      <c r="G4" s="95">
        <f t="shared" ref="G4:G6" si="1">SUM(E4:F4)</f>
        <v>10.19</v>
      </c>
    </row>
    <row r="5" spans="1:13" ht="19.5" thickBot="1" x14ac:dyDescent="0.35">
      <c r="A5" s="9">
        <v>2</v>
      </c>
      <c r="B5" s="57">
        <v>5</v>
      </c>
      <c r="C5" s="58">
        <v>150</v>
      </c>
      <c r="D5" s="59" t="s">
        <v>11</v>
      </c>
      <c r="E5" s="62">
        <v>8.66</v>
      </c>
      <c r="F5" s="95">
        <f t="shared" si="0"/>
        <v>0.16453999999999999</v>
      </c>
      <c r="G5" s="95">
        <f t="shared" si="1"/>
        <v>8.8245400000000007</v>
      </c>
    </row>
    <row r="6" spans="1:13" ht="19.5" thickBot="1" x14ac:dyDescent="0.35">
      <c r="A6" s="1">
        <v>3</v>
      </c>
      <c r="B6" s="49">
        <v>4</v>
      </c>
      <c r="C6" s="50">
        <v>142</v>
      </c>
      <c r="D6" s="51" t="s">
        <v>13</v>
      </c>
      <c r="E6" s="66">
        <v>7.63</v>
      </c>
      <c r="F6" s="95">
        <f t="shared" si="0"/>
        <v>0.14496999999999999</v>
      </c>
      <c r="G6" s="95">
        <f t="shared" si="1"/>
        <v>7.7749699999999997</v>
      </c>
    </row>
    <row r="7" spans="1:13" ht="15.75" thickBot="1" x14ac:dyDescent="0.3">
      <c r="A7" s="15"/>
      <c r="B7" s="14"/>
      <c r="C7" s="14"/>
      <c r="D7" s="14"/>
      <c r="E7" s="14"/>
      <c r="F7" s="14"/>
      <c r="G7" s="14"/>
    </row>
    <row r="8" spans="1:13" ht="19.5" thickBot="1" x14ac:dyDescent="0.35">
      <c r="A8" s="130" t="s">
        <v>31</v>
      </c>
      <c r="B8" s="131"/>
      <c r="C8" s="131"/>
      <c r="D8" s="131"/>
      <c r="E8" s="131"/>
      <c r="F8" s="131"/>
      <c r="G8" s="131"/>
      <c r="H8" s="132"/>
      <c r="I8" s="118" t="s">
        <v>40</v>
      </c>
      <c r="J8" s="119"/>
      <c r="K8" s="119"/>
      <c r="L8" s="119"/>
      <c r="M8" s="120"/>
    </row>
    <row r="9" spans="1:13" ht="57" thickBot="1" x14ac:dyDescent="0.3">
      <c r="A9" s="2" t="s">
        <v>0</v>
      </c>
      <c r="B9" s="2" t="s">
        <v>2</v>
      </c>
      <c r="C9" s="2" t="s">
        <v>30</v>
      </c>
      <c r="D9" s="2" t="s">
        <v>1</v>
      </c>
      <c r="E9" s="2" t="s">
        <v>20</v>
      </c>
      <c r="F9" s="2" t="s">
        <v>29</v>
      </c>
      <c r="G9" s="2" t="s">
        <v>21</v>
      </c>
      <c r="H9" s="2" t="s">
        <v>22</v>
      </c>
      <c r="I9" s="3" t="s">
        <v>42</v>
      </c>
      <c r="J9" s="93" t="s">
        <v>43</v>
      </c>
      <c r="K9" s="3" t="s">
        <v>4</v>
      </c>
      <c r="L9" s="3" t="s">
        <v>26</v>
      </c>
      <c r="M9" s="3" t="s">
        <v>27</v>
      </c>
    </row>
    <row r="10" spans="1:13" ht="19.5" thickBot="1" x14ac:dyDescent="0.35">
      <c r="A10" s="103">
        <v>1</v>
      </c>
      <c r="B10" s="21">
        <v>7</v>
      </c>
      <c r="C10" s="22">
        <v>183</v>
      </c>
      <c r="D10" s="23" t="s">
        <v>5</v>
      </c>
      <c r="E10" s="24">
        <v>10.57</v>
      </c>
      <c r="F10" s="33">
        <f>E10*30.44%</f>
        <v>3.217508</v>
      </c>
      <c r="G10" s="33">
        <f>SUM(E10:F10)</f>
        <v>13.787508000000001</v>
      </c>
      <c r="H10" s="30">
        <f>E10*8.63%</f>
        <v>0.91219100000000009</v>
      </c>
      <c r="I10" s="33">
        <f>E10*1.9%</f>
        <v>0.20083000000000001</v>
      </c>
      <c r="J10" s="33">
        <f>E10+I10</f>
        <v>10.77083</v>
      </c>
      <c r="K10" s="33">
        <f>J10*30.44%</f>
        <v>3.278640652</v>
      </c>
      <c r="L10" s="33">
        <f>SUM(J10:K10)</f>
        <v>14.049470652</v>
      </c>
      <c r="M10" s="24">
        <f>J10*8.63%</f>
        <v>0.92952262900000004</v>
      </c>
    </row>
    <row r="11" spans="1:13" ht="19.5" thickBot="1" x14ac:dyDescent="0.35">
      <c r="A11" s="104"/>
      <c r="B11" s="26">
        <v>6</v>
      </c>
      <c r="C11" s="27">
        <v>173</v>
      </c>
      <c r="D11" s="54" t="s">
        <v>7</v>
      </c>
      <c r="E11" s="29">
        <v>10</v>
      </c>
      <c r="F11" s="61">
        <f t="shared" ref="F11:F13" si="2">E11*30.44%</f>
        <v>3.044</v>
      </c>
      <c r="G11" s="61">
        <f t="shared" ref="G11:G12" si="3">SUM(E11:F11)</f>
        <v>13.044</v>
      </c>
      <c r="H11" s="62">
        <f t="shared" ref="H11:H13" si="4">E11*8.63%</f>
        <v>0.86299999999999999</v>
      </c>
      <c r="I11" s="33">
        <f t="shared" ref="I11:I13" si="5">E11*1.9%</f>
        <v>0.19</v>
      </c>
      <c r="J11" s="33">
        <f t="shared" ref="J11:J13" si="6">E11+I11</f>
        <v>10.19</v>
      </c>
      <c r="K11" s="33">
        <f t="shared" ref="K11:K13" si="7">J11*30.44%</f>
        <v>3.101836</v>
      </c>
      <c r="L11" s="33">
        <f t="shared" ref="L11:L13" si="8">SUM(J11:K11)</f>
        <v>13.291836</v>
      </c>
      <c r="M11" s="24">
        <f t="shared" ref="M11:M13" si="9">J11*8.63%</f>
        <v>0.87939699999999998</v>
      </c>
    </row>
    <row r="12" spans="1:13" ht="19.5" thickBot="1" x14ac:dyDescent="0.35">
      <c r="A12" s="9">
        <v>2</v>
      </c>
      <c r="B12" s="57">
        <v>5</v>
      </c>
      <c r="C12" s="58">
        <v>150</v>
      </c>
      <c r="D12" s="59" t="s">
        <v>11</v>
      </c>
      <c r="E12" s="60">
        <v>8.66</v>
      </c>
      <c r="F12" s="61">
        <f t="shared" si="2"/>
        <v>2.636104</v>
      </c>
      <c r="G12" s="61">
        <f t="shared" si="3"/>
        <v>11.296104</v>
      </c>
      <c r="H12" s="62">
        <f t="shared" si="4"/>
        <v>0.74735800000000008</v>
      </c>
      <c r="I12" s="33">
        <f t="shared" si="5"/>
        <v>0.16453999999999999</v>
      </c>
      <c r="J12" s="33">
        <f t="shared" si="6"/>
        <v>8.8245400000000007</v>
      </c>
      <c r="K12" s="33">
        <f t="shared" si="7"/>
        <v>2.6861899760000001</v>
      </c>
      <c r="L12" s="33">
        <f t="shared" si="8"/>
        <v>11.510729976</v>
      </c>
      <c r="M12" s="24">
        <f t="shared" si="9"/>
        <v>0.76155780200000012</v>
      </c>
    </row>
    <row r="13" spans="1:13" ht="19.5" thickBot="1" x14ac:dyDescent="0.35">
      <c r="A13" s="16">
        <v>3</v>
      </c>
      <c r="B13" s="57">
        <v>4</v>
      </c>
      <c r="C13" s="58">
        <v>142</v>
      </c>
      <c r="D13" s="96" t="s">
        <v>13</v>
      </c>
      <c r="E13" s="60">
        <v>7.63</v>
      </c>
      <c r="F13" s="61">
        <f t="shared" si="2"/>
        <v>2.3225720000000001</v>
      </c>
      <c r="G13" s="61">
        <f>SUM(E13:F13)</f>
        <v>9.952572</v>
      </c>
      <c r="H13" s="62">
        <f t="shared" si="4"/>
        <v>0.65846899999999997</v>
      </c>
      <c r="I13" s="33">
        <f t="shared" si="5"/>
        <v>0.14496999999999999</v>
      </c>
      <c r="J13" s="33">
        <f t="shared" si="6"/>
        <v>7.7749699999999997</v>
      </c>
      <c r="K13" s="33">
        <f t="shared" si="7"/>
        <v>2.3667008680000001</v>
      </c>
      <c r="L13" s="33">
        <f t="shared" si="8"/>
        <v>10.141670868</v>
      </c>
      <c r="M13" s="24">
        <f t="shared" si="9"/>
        <v>0.67097991099999998</v>
      </c>
    </row>
    <row r="15" spans="1:13" ht="15.75" thickBot="1" x14ac:dyDescent="0.3">
      <c r="I15" s="17"/>
    </row>
    <row r="16" spans="1:13" ht="21.75" thickBot="1" x14ac:dyDescent="0.4">
      <c r="A16" s="133" t="s">
        <v>32</v>
      </c>
      <c r="B16" s="134"/>
      <c r="C16" s="134"/>
      <c r="D16" s="134"/>
      <c r="E16" s="135"/>
      <c r="F16" s="118" t="s">
        <v>40</v>
      </c>
      <c r="G16" s="120"/>
    </row>
    <row r="17" spans="1:7" ht="19.5" thickBot="1" x14ac:dyDescent="0.3">
      <c r="A17" s="2" t="s">
        <v>0</v>
      </c>
      <c r="B17" s="20" t="s">
        <v>2</v>
      </c>
      <c r="C17" s="2" t="s">
        <v>30</v>
      </c>
      <c r="D17" s="2" t="s">
        <v>1</v>
      </c>
      <c r="E17" s="2" t="s">
        <v>20</v>
      </c>
      <c r="F17" s="3" t="s">
        <v>42</v>
      </c>
      <c r="G17" s="94" t="s">
        <v>44</v>
      </c>
    </row>
    <row r="18" spans="1:7" ht="19.5" thickBot="1" x14ac:dyDescent="0.35">
      <c r="A18" s="103">
        <v>1</v>
      </c>
      <c r="B18" s="21">
        <v>7</v>
      </c>
      <c r="C18" s="22">
        <v>183</v>
      </c>
      <c r="D18" s="23" t="s">
        <v>5</v>
      </c>
      <c r="E18" s="30">
        <v>1660.06</v>
      </c>
      <c r="F18" s="33">
        <f>E18*1.9%</f>
        <v>31.541139999999999</v>
      </c>
      <c r="G18" s="24">
        <f>SUM(E18:F18)</f>
        <v>1691.60114</v>
      </c>
    </row>
    <row r="19" spans="1:7" ht="19.5" thickBot="1" x14ac:dyDescent="0.35">
      <c r="A19" s="104"/>
      <c r="B19" s="26">
        <v>6</v>
      </c>
      <c r="C19" s="27">
        <v>173</v>
      </c>
      <c r="D19" s="54" t="s">
        <v>7</v>
      </c>
      <c r="E19" s="31">
        <v>1569.34</v>
      </c>
      <c r="F19" s="33">
        <f t="shared" ref="F19:F21" si="10">E19*1.9%</f>
        <v>29.817459999999997</v>
      </c>
      <c r="G19" s="53">
        <f t="shared" ref="G19:G21" si="11">SUM(E19:F19)</f>
        <v>1599.1574599999999</v>
      </c>
    </row>
    <row r="20" spans="1:7" ht="19.5" thickBot="1" x14ac:dyDescent="0.35">
      <c r="A20" s="9">
        <v>2</v>
      </c>
      <c r="B20" s="57">
        <v>5</v>
      </c>
      <c r="C20" s="58">
        <v>150</v>
      </c>
      <c r="D20" s="59" t="s">
        <v>11</v>
      </c>
      <c r="E20" s="62">
        <v>1360.94</v>
      </c>
      <c r="F20" s="33">
        <f t="shared" si="10"/>
        <v>25.857859999999999</v>
      </c>
      <c r="G20" s="60">
        <f t="shared" si="11"/>
        <v>1386.7978600000001</v>
      </c>
    </row>
    <row r="21" spans="1:7" ht="19.5" thickBot="1" x14ac:dyDescent="0.35">
      <c r="A21" s="16">
        <v>3</v>
      </c>
      <c r="B21" s="57">
        <v>4</v>
      </c>
      <c r="C21" s="58">
        <v>142</v>
      </c>
      <c r="D21" s="96" t="s">
        <v>13</v>
      </c>
      <c r="E21" s="62">
        <v>1288.28</v>
      </c>
      <c r="F21" s="33">
        <f t="shared" si="10"/>
        <v>24.477319999999999</v>
      </c>
      <c r="G21" s="60">
        <f t="shared" si="11"/>
        <v>1312.7573199999999</v>
      </c>
    </row>
    <row r="25" spans="1:7" x14ac:dyDescent="0.25">
      <c r="G25" t="s">
        <v>41</v>
      </c>
    </row>
  </sheetData>
  <mergeCells count="9">
    <mergeCell ref="I8:M8"/>
    <mergeCell ref="A3:A4"/>
    <mergeCell ref="A1:E1"/>
    <mergeCell ref="A10:A11"/>
    <mergeCell ref="A18:A19"/>
    <mergeCell ref="A8:H8"/>
    <mergeCell ref="A16:E16"/>
    <mergeCell ref="F16:G16"/>
    <mergeCell ref="F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FLOROVIVAISTI</vt:lpstr>
      <vt:lpstr>AGRICOLI</vt:lpstr>
      <vt:lpstr>ENTI ED ISTITUTI DI RICERCA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CiccioNuovo</dc:creator>
  <cp:lastModifiedBy>Pc 1</cp:lastModifiedBy>
  <dcterms:created xsi:type="dcterms:W3CDTF">2021-07-27T08:37:28Z</dcterms:created>
  <dcterms:modified xsi:type="dcterms:W3CDTF">2021-09-23T09:11:31Z</dcterms:modified>
</cp:coreProperties>
</file>